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<sst xmlns="http://schemas.openxmlformats.org/spreadsheetml/2006/main" count="174" uniqueCount="157">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</sst>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775181"/>
        <c:axId val="7758902"/>
      </c:scatterChart>
      <c:valAx>
        <c:axId val="1577518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758902"/>
        <c:crossesAt val="-40"/>
        <c:crossBetween val="midCat"/>
        <c:dispUnits/>
        <c:majorUnit val="10"/>
      </c:valAx>
      <c:valAx>
        <c:axId val="7758902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75181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21255"/>
        <c:axId val="24491296"/>
      </c:scatterChart>
      <c:valAx>
        <c:axId val="272125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491296"/>
        <c:crossesAt val="-65"/>
        <c:crossBetween val="midCat"/>
        <c:dispUnits/>
        <c:majorUnit val="10"/>
      </c:valAx>
      <c:valAx>
        <c:axId val="24491296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125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1090MHz ITM/Average Ground/Continental Temperate/Flat/50%,50%,50% Gr=29dBi hbw=1.5 ATCRBSg Horiz elev=2 Rin=.2km Rout=20km Smin=-88.54dBm/MHz tranht=2m Iagg+Isngl S/I=12dB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0.022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-30.514737404120538</c:v>
                </c:pt>
                <c:pt idx="1">
                  <c:v>-30.816518728228644</c:v>
                </c:pt>
                <c:pt idx="2">
                  <c:v>-33.04702151680479</c:v>
                </c:pt>
                <c:pt idx="3">
                  <c:v>-39.543157174945726</c:v>
                </c:pt>
                <c:pt idx="4">
                  <c:v>-49.543157174945705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19095073"/>
        <c:axId val="37637930"/>
      </c:scatterChart>
      <c:valAx>
        <c:axId val="1909507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637930"/>
        <c:crossesAt val="-50"/>
        <c:crossBetween val="midCat"/>
        <c:dispUnits/>
        <c:majorUnit val="10"/>
      </c:valAx>
      <c:valAx>
        <c:axId val="37637930"/>
        <c:scaling>
          <c:orientation val="minMax"/>
          <c:max val="-2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50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2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5.786677210651229</v>
      </c>
      <c r="J3" s="8">
        <v>29</v>
      </c>
      <c r="K3" s="6"/>
      <c r="M3" s="69">
        <v>1.5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/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1090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v>2.5</v>
      </c>
      <c r="K6" s="59">
        <v>2</v>
      </c>
      <c r="L6" s="8">
        <v>-79</v>
      </c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12</v>
      </c>
      <c r="G7" s="61">
        <v>-30.47987412070566</v>
      </c>
      <c r="H7" s="61">
        <v>0.2</v>
      </c>
      <c r="I7" s="8">
        <v>2</v>
      </c>
      <c r="J7" s="68">
        <f>10*LOG(1.38E-23*290*1000000)+30+J6</f>
        <v>-111.47722915699808</v>
      </c>
      <c r="K7" s="18" t="s">
        <v>71</v>
      </c>
      <c r="L7" s="8">
        <v>9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29</v>
      </c>
      <c r="C9" s="43">
        <f>10^(B9/10)</f>
        <v>794.3282347242821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17.44727494896694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1.5</v>
      </c>
      <c r="C10" s="43">
        <f>RADIANS(B10)</f>
        <v>0.026179938779914945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10</v>
      </c>
      <c r="X10" s="6">
        <v>5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524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0.022</v>
      </c>
      <c r="S18" s="23" t="s">
        <v>97</v>
      </c>
      <c r="U18" s="63" t="s">
        <v>91</v>
      </c>
      <c r="W18" s="6" t="s">
        <v>63</v>
      </c>
      <c r="X18" s="64" t="str">
        <f>INDEX(Mode,X10)</f>
        <v>EIRP[S/I]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0.022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-30.514737404120538</v>
      </c>
      <c r="H24" s="13">
        <v>-30.205910202246912</v>
      </c>
      <c r="I24" s="13">
        <v>-28.53084088961421</v>
      </c>
      <c r="J24" s="13">
        <v>-26.846162583509354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-30.816518728228644</v>
      </c>
      <c r="H25" s="15">
        <v>-30.530817360734304</v>
      </c>
      <c r="I25" s="15">
        <v>-28.99612715366939</v>
      </c>
      <c r="J25" s="15">
        <v>-27.524454410405014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-33.04702151680479</v>
      </c>
      <c r="H26" s="15">
        <v>-32.888188807316254</v>
      </c>
      <c r="I26" s="15">
        <v>-29.52249497286077</v>
      </c>
      <c r="J26" s="15">
        <v>-29.583619286847537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ATCRBSg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-39.543157174945726</v>
      </c>
      <c r="H27" s="15">
        <v>-39.56670112529937</v>
      </c>
      <c r="I27" s="15">
        <v>-39.52249497286078</v>
      </c>
      <c r="J27" s="15">
        <v>-39.58361928684752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-49.543157174945705</v>
      </c>
      <c r="H28" s="15">
        <v>-49.566701125299375</v>
      </c>
      <c r="I28" s="15">
        <v>-49.52249497286077</v>
      </c>
      <c r="J28" s="15">
        <v>-49.58361928684752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